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16" windowWidth="21792" windowHeight="11892"/>
  </bookViews>
  <sheets>
    <sheet name="血清Na濃度予測計算式 " sheetId="8" r:id="rId1"/>
    <sheet name="食事例" sheetId="3" r:id="rId2"/>
  </sheets>
  <calcPr calcId="145621"/>
</workbook>
</file>

<file path=xl/calcChain.xml><?xml version="1.0" encoding="utf-8"?>
<calcChain xmlns="http://schemas.openxmlformats.org/spreadsheetml/2006/main">
  <c r="Q14" i="8" l="1"/>
  <c r="Q31" i="8"/>
  <c r="F10" i="8" s="1"/>
  <c r="Q27" i="8"/>
  <c r="Q26" i="8"/>
  <c r="Q35" i="8"/>
  <c r="Q32" i="8"/>
  <c r="Q18" i="8"/>
  <c r="Q15" i="8"/>
  <c r="B12" i="8"/>
  <c r="Q8" i="8"/>
  <c r="B10" i="8" s="1"/>
  <c r="F12" i="8" l="1"/>
  <c r="D10" i="8"/>
  <c r="B14" i="8" s="1"/>
  <c r="D12" i="8"/>
  <c r="B16" i="8" s="1"/>
  <c r="B18" i="8" l="1"/>
</calcChain>
</file>

<file path=xl/sharedStrings.xml><?xml version="1.0" encoding="utf-8"?>
<sst xmlns="http://schemas.openxmlformats.org/spreadsheetml/2006/main" count="92" uniqueCount="75">
  <si>
    <t>Edelmanの式</t>
  </si>
  <si>
    <t>中部労災病院食事例</t>
  </si>
  <si>
    <t>食塩1g 17mEq</t>
  </si>
  <si>
    <t>ーーーーーーーーーーーーーーーーーーーーーーーーーーーーーーーーーー</t>
  </si>
  <si>
    <t>カリウム1g 25.6mEq</t>
  </si>
  <si>
    <t>カロリー</t>
  </si>
  <si>
    <t>水（L）</t>
  </si>
  <si>
    <t>Na（ｇ）</t>
  </si>
  <si>
    <t>K（ｇ）</t>
  </si>
  <si>
    <t>通常食</t>
  </si>
  <si>
    <t>全粥食</t>
  </si>
  <si>
    <t>嚥下調整食③</t>
  </si>
  <si>
    <t>嚥下調整食②</t>
  </si>
  <si>
    <t>≪治療食　1600Kcal例≫</t>
  </si>
  <si>
    <t>エネルギーコントロール食（ごはん）</t>
  </si>
  <si>
    <t>エネルギーコントロール食（お粥）</t>
  </si>
  <si>
    <t>透析食</t>
  </si>
  <si>
    <t>蛋白コントロール食（ごはん）</t>
  </si>
  <si>
    <t>蛋白コントロール食（お粥）</t>
  </si>
  <si>
    <t>＋</t>
  </si>
  <si>
    <t>－</t>
  </si>
  <si>
    <t>＝</t>
  </si>
  <si>
    <t>Na量</t>
  </si>
  <si>
    <t>mEq/l</t>
  </si>
  <si>
    <t>体重</t>
  </si>
  <si>
    <t>㎏</t>
  </si>
  <si>
    <t>係数</t>
  </si>
  <si>
    <t>mEq</t>
  </si>
  <si>
    <t>食事</t>
  </si>
  <si>
    <t>Na（1g 17mEq）</t>
  </si>
  <si>
    <t>g/d</t>
  </si>
  <si>
    <t>K（1g 25.6mEq）</t>
  </si>
  <si>
    <t>水</t>
  </si>
  <si>
    <t>L</t>
  </si>
  <si>
    <t>②食事のNa+K</t>
  </si>
  <si>
    <t>mEq/d</t>
  </si>
  <si>
    <t>予想食事量（割合）</t>
  </si>
  <si>
    <t>％</t>
  </si>
  <si>
    <t>⑤食事の水</t>
  </si>
  <si>
    <t>飲水</t>
  </si>
  <si>
    <t>予想飲水量</t>
  </si>
  <si>
    <t>⑤飲水の水</t>
  </si>
  <si>
    <t>L/d</t>
  </si>
  <si>
    <t>②点滴のNa＋K</t>
  </si>
  <si>
    <t>⑤点滴の水</t>
  </si>
  <si>
    <t>尿</t>
  </si>
  <si>
    <t>Na</t>
  </si>
  <si>
    <t>K</t>
  </si>
  <si>
    <t>尿量</t>
  </si>
  <si>
    <t>⑥尿の水</t>
  </si>
  <si>
    <t>不感蒸泄</t>
  </si>
  <si>
    <t>⑥不感蒸泄の水</t>
  </si>
  <si>
    <r>
      <t>L</t>
    </r>
    <r>
      <rPr>
        <sz val="11"/>
        <color rgb="FF000000"/>
        <rFont val="游ゴシック"/>
        <family val="3"/>
        <charset val="128"/>
      </rPr>
      <t>/d</t>
    </r>
    <phoneticPr fontId="8"/>
  </si>
  <si>
    <t>点滴</t>
    <phoneticPr fontId="8"/>
  </si>
  <si>
    <t>ーーーーーーーーーーーーーーーーーーーーーーーーーーーー</t>
    <phoneticPr fontId="8"/>
  </si>
  <si>
    <t>ーーーーーーーーーーーーーーーー</t>
    <phoneticPr fontId="8"/>
  </si>
  <si>
    <t>L</t>
    <phoneticPr fontId="8"/>
  </si>
  <si>
    <r>
      <rPr>
        <sz val="7"/>
        <color rgb="FF383838"/>
        <rFont val="ＭＳ Ｐゴシック"/>
        <family val="3"/>
        <charset val="128"/>
      </rPr>
      <t>男性</t>
    </r>
    <r>
      <rPr>
        <sz val="7"/>
        <color rgb="FF383838"/>
        <rFont val="Segoe UI"/>
        <family val="2"/>
      </rPr>
      <t>0.6</t>
    </r>
    <r>
      <rPr>
        <sz val="7"/>
        <color rgb="FF383838"/>
        <rFont val="ＭＳ Ｐゴシック"/>
        <family val="3"/>
        <charset val="128"/>
      </rPr>
      <t/>
    </r>
    <phoneticPr fontId="8"/>
  </si>
  <si>
    <r>
      <rPr>
        <sz val="7"/>
        <color rgb="FF383838"/>
        <rFont val="ＭＳ Ｐゴシック"/>
        <family val="3"/>
        <charset val="128"/>
      </rPr>
      <t>女性</t>
    </r>
    <r>
      <rPr>
        <sz val="7"/>
        <color rgb="FF383838"/>
        <rFont val="Segoe UI"/>
        <family val="2"/>
      </rPr>
      <t>0.5</t>
    </r>
    <r>
      <rPr>
        <sz val="7"/>
        <color rgb="FF383838"/>
        <rFont val="ＭＳ Ｐゴシック"/>
        <family val="3"/>
        <charset val="128"/>
      </rPr>
      <t/>
    </r>
    <phoneticPr fontId="8"/>
  </si>
  <si>
    <t>0.9％食塩水（1L中Na154mEq）</t>
    <rPh sb="4" eb="7">
      <t>ショクエンスイ</t>
    </rPh>
    <phoneticPr fontId="8"/>
  </si>
  <si>
    <t>3%食塩水（1L中Na510mEq）</t>
    <rPh sb="2" eb="5">
      <t>ショクエンスイ</t>
    </rPh>
    <phoneticPr fontId="8"/>
  </si>
  <si>
    <t>現在の血清Na濃度</t>
    <rPh sb="3" eb="5">
      <t>ケッセイ</t>
    </rPh>
    <phoneticPr fontId="8"/>
  </si>
  <si>
    <r>
      <t>①現在のNa＋</t>
    </r>
    <r>
      <rPr>
        <sz val="11"/>
        <color rgb="FF000000"/>
        <rFont val="游ゴシック"/>
        <family val="3"/>
        <charset val="128"/>
      </rPr>
      <t>K</t>
    </r>
    <r>
      <rPr>
        <sz val="11"/>
        <color rgb="FF000000"/>
        <rFont val="游ゴシック"/>
        <family val="3"/>
        <charset val="128"/>
      </rPr>
      <t>総量</t>
    </r>
    <phoneticPr fontId="8"/>
  </si>
  <si>
    <t>③尿のNa+K総量</t>
    <rPh sb="7" eb="9">
      <t>ソウリョウ</t>
    </rPh>
    <phoneticPr fontId="8"/>
  </si>
  <si>
    <t>（④体重×係数）＋⑤投与する水分ー⑥排泄される水</t>
    <rPh sb="10" eb="12">
      <t>トウヨ</t>
    </rPh>
    <rPh sb="14" eb="16">
      <t>スイブン</t>
    </rPh>
    <rPh sb="18" eb="20">
      <t>ハイセツ</t>
    </rPh>
    <phoneticPr fontId="8"/>
  </si>
  <si>
    <t>（①現在のNa濃度×体重×係数）＋（②投与するNa＋K）-（③排泄されるNa＋K）</t>
    <rPh sb="19" eb="21">
      <t>トウヨ</t>
    </rPh>
    <rPh sb="31" eb="33">
      <t>ハイセツ</t>
    </rPh>
    <phoneticPr fontId="8"/>
  </si>
  <si>
    <t>（24時間後血清Na濃度予測）</t>
    <rPh sb="6" eb="8">
      <t>ケッセイ</t>
    </rPh>
    <phoneticPr fontId="8"/>
  </si>
  <si>
    <t>ml/h</t>
    <phoneticPr fontId="8"/>
  </si>
  <si>
    <t>L/d</t>
    <phoneticPr fontId="8"/>
  </si>
  <si>
    <t>5%ブドウ糖</t>
    <rPh sb="5" eb="6">
      <t>トウ</t>
    </rPh>
    <phoneticPr fontId="8"/>
  </si>
  <si>
    <t>　　and/or　3%食塩水持続</t>
    <rPh sb="11" eb="14">
      <t>ショクエンスイ</t>
    </rPh>
    <rPh sb="14" eb="16">
      <t>ジゾク</t>
    </rPh>
    <phoneticPr fontId="8"/>
  </si>
  <si>
    <t>　　and/or　5%ブドウ糖持続</t>
    <rPh sb="15" eb="17">
      <t>ジゾク</t>
    </rPh>
    <phoneticPr fontId="8"/>
  </si>
  <si>
    <t>L/d</t>
    <phoneticPr fontId="8"/>
  </si>
  <si>
    <t>3号液（1L中Na35mEq、K20mEq）</t>
    <rPh sb="1" eb="3">
      <t>ゴウエキ</t>
    </rPh>
    <rPh sb="6" eb="7">
      <t>ナカ</t>
    </rPh>
    <phoneticPr fontId="8"/>
  </si>
  <si>
    <t>中部労災病院　腎臓内科作</t>
    <rPh sb="0" eb="4">
      <t>チュウブロウサイ</t>
    </rPh>
    <rPh sb="4" eb="6">
      <t>ビョウイン</t>
    </rPh>
    <rPh sb="7" eb="11">
      <t>ジンゾウナイカ</t>
    </rPh>
    <rPh sb="11" eb="12">
      <t>サク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</si>
</sst>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游ゴシック"/>
    </font>
    <font>
      <sz val="11"/>
      <name val="游ゴシック"/>
      <family val="3"/>
      <charset val="128"/>
    </font>
    <font>
      <sz val="7"/>
      <color rgb="FF383838"/>
      <name val="Quattrocento Sans"/>
    </font>
    <font>
      <sz val="12"/>
      <name val="Calibri"/>
      <family val="2"/>
    </font>
    <font>
      <u/>
      <sz val="12"/>
      <name val="Calibri"/>
      <family val="2"/>
    </font>
    <font>
      <u/>
      <sz val="12"/>
      <name val="Inherit"/>
    </font>
    <font>
      <sz val="7"/>
      <color rgb="FF383838"/>
      <name val="ＭＳ Ｐゴシック"/>
      <family val="3"/>
      <charset val="128"/>
    </font>
    <font>
      <sz val="7"/>
      <color rgb="FF383838"/>
      <name val="Segoe UI"/>
      <family val="2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2" borderId="12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0" fontId="0" fillId="3" borderId="18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zoomScale="70" zoomScaleNormal="70" workbookViewId="0">
      <selection activeCell="P39" sqref="P39"/>
    </sheetView>
  </sheetViews>
  <sheetFormatPr defaultColWidth="12.59765625" defaultRowHeight="15" customHeight="1"/>
  <cols>
    <col min="1" max="1" width="7.59765625" style="18" customWidth="1"/>
    <col min="2" max="2" width="15.5" style="18" customWidth="1"/>
    <col min="3" max="3" width="3.8984375" style="18" customWidth="1"/>
    <col min="4" max="4" width="8" style="18" customWidth="1"/>
    <col min="5" max="5" width="3.59765625" style="18" customWidth="1"/>
    <col min="6" max="6" width="9.296875" style="18" customWidth="1"/>
    <col min="7" max="9" width="7.59765625" style="18" customWidth="1"/>
    <col min="10" max="10" width="7.69921875" style="18" customWidth="1"/>
    <col min="11" max="11" width="7.59765625" style="18" customWidth="1"/>
    <col min="12" max="12" width="31.19921875" style="18" customWidth="1"/>
    <col min="13" max="13" width="7.59765625" style="18" customWidth="1"/>
    <col min="14" max="14" width="15.5" style="18" customWidth="1"/>
    <col min="15" max="15" width="7.59765625" style="18" customWidth="1"/>
    <col min="16" max="16" width="18.3984375" style="18" customWidth="1"/>
    <col min="17" max="17" width="11" style="18" customWidth="1"/>
    <col min="18" max="26" width="7.59765625" style="18" customWidth="1"/>
    <col min="27" max="16384" width="12.59765625" style="18"/>
  </cols>
  <sheetData>
    <row r="1" spans="1:18" ht="18" customHeight="1"/>
    <row r="2" spans="1:18" ht="18" customHeight="1">
      <c r="A2" s="1" t="s">
        <v>74</v>
      </c>
    </row>
    <row r="3" spans="1:18" ht="18" customHeight="1"/>
    <row r="4" spans="1:18" ht="18" customHeight="1" thickBot="1">
      <c r="A4" s="18" t="s">
        <v>0</v>
      </c>
    </row>
    <row r="5" spans="1:18" ht="18" customHeight="1" thickTop="1">
      <c r="A5" s="19" t="s">
        <v>65</v>
      </c>
      <c r="K5" s="3" t="s">
        <v>22</v>
      </c>
      <c r="L5" s="43" t="s">
        <v>61</v>
      </c>
      <c r="M5" s="22"/>
      <c r="N5" s="5" t="s">
        <v>23</v>
      </c>
    </row>
    <row r="6" spans="1:18" ht="18" customHeight="1">
      <c r="A6" s="18" t="s">
        <v>3</v>
      </c>
      <c r="K6" s="6"/>
      <c r="L6" s="18" t="s">
        <v>24</v>
      </c>
      <c r="M6" s="23"/>
      <c r="N6" s="17" t="s">
        <v>25</v>
      </c>
    </row>
    <row r="7" spans="1:18" ht="18" customHeight="1">
      <c r="A7" s="19" t="s">
        <v>64</v>
      </c>
      <c r="K7" s="6"/>
      <c r="L7" s="18" t="s">
        <v>26</v>
      </c>
      <c r="M7" s="23"/>
      <c r="N7" s="17"/>
    </row>
    <row r="8" spans="1:18" ht="18" customHeight="1">
      <c r="K8" s="6"/>
      <c r="L8" s="7" t="s">
        <v>57</v>
      </c>
      <c r="N8" s="17"/>
      <c r="P8" s="19" t="s">
        <v>62</v>
      </c>
      <c r="Q8" s="18">
        <f>M5*M6*M7</f>
        <v>0</v>
      </c>
      <c r="R8" s="18" t="s">
        <v>27</v>
      </c>
    </row>
    <row r="9" spans="1:18" ht="18" customHeight="1" thickBot="1">
      <c r="K9" s="8"/>
      <c r="L9" s="9" t="s">
        <v>58</v>
      </c>
      <c r="M9" s="10"/>
      <c r="N9" s="11"/>
    </row>
    <row r="10" spans="1:18" ht="18" customHeight="1" thickTop="1">
      <c r="B10" s="18">
        <f>Q8</f>
        <v>0</v>
      </c>
      <c r="C10" s="2" t="s">
        <v>19</v>
      </c>
      <c r="D10" s="18">
        <f>Q14+Q26</f>
        <v>0</v>
      </c>
      <c r="E10" s="2" t="s">
        <v>20</v>
      </c>
      <c r="F10" s="18">
        <f>Q31</f>
        <v>0</v>
      </c>
    </row>
    <row r="11" spans="1:18" ht="18" customHeight="1" thickBot="1">
      <c r="A11" s="18" t="s">
        <v>21</v>
      </c>
      <c r="B11" s="19" t="s">
        <v>54</v>
      </c>
    </row>
    <row r="12" spans="1:18" ht="18" customHeight="1" thickTop="1">
      <c r="B12" s="18">
        <f>M6*M7</f>
        <v>0</v>
      </c>
      <c r="C12" s="2" t="s">
        <v>19</v>
      </c>
      <c r="D12" s="18">
        <f>Q15+Q18+Q27</f>
        <v>0</v>
      </c>
      <c r="E12" s="2" t="s">
        <v>20</v>
      </c>
      <c r="F12" s="18">
        <f>Q32+Q35</f>
        <v>0</v>
      </c>
      <c r="K12" s="3" t="s">
        <v>28</v>
      </c>
      <c r="L12" s="4" t="s">
        <v>29</v>
      </c>
      <c r="M12" s="22"/>
      <c r="N12" s="5" t="s">
        <v>30</v>
      </c>
    </row>
    <row r="13" spans="1:18" ht="18" customHeight="1">
      <c r="K13" s="6"/>
      <c r="L13" s="18" t="s">
        <v>31</v>
      </c>
      <c r="M13" s="27"/>
      <c r="N13" s="17" t="s">
        <v>30</v>
      </c>
    </row>
    <row r="14" spans="1:18" ht="18" customHeight="1">
      <c r="B14" s="18">
        <f>B10+D10-F10</f>
        <v>0</v>
      </c>
      <c r="K14" s="6"/>
      <c r="L14" s="18" t="s">
        <v>32</v>
      </c>
      <c r="M14" s="28"/>
      <c r="N14" s="17" t="s">
        <v>33</v>
      </c>
      <c r="P14" s="18" t="s">
        <v>34</v>
      </c>
      <c r="Q14" s="18">
        <f>M12*17*M15/100+M13*25.6*M15/100</f>
        <v>0</v>
      </c>
      <c r="R14" s="18" t="s">
        <v>35</v>
      </c>
    </row>
    <row r="15" spans="1:18" ht="18" customHeight="1" thickBot="1">
      <c r="A15" s="18" t="s">
        <v>21</v>
      </c>
      <c r="B15" s="19" t="s">
        <v>55</v>
      </c>
      <c r="K15" s="8"/>
      <c r="L15" s="10" t="s">
        <v>36</v>
      </c>
      <c r="M15" s="29"/>
      <c r="N15" s="11" t="s">
        <v>37</v>
      </c>
      <c r="P15" s="18" t="s">
        <v>38</v>
      </c>
      <c r="Q15" s="18">
        <f>M14*M15/100</f>
        <v>0</v>
      </c>
      <c r="R15" s="19" t="s">
        <v>56</v>
      </c>
    </row>
    <row r="16" spans="1:18" ht="18" customHeight="1" thickTop="1">
      <c r="B16" s="18">
        <f>B12+D12-F12</f>
        <v>0</v>
      </c>
      <c r="M16" s="12"/>
    </row>
    <row r="17" spans="1:18" ht="18" customHeight="1" thickBot="1">
      <c r="M17" s="13"/>
    </row>
    <row r="18" spans="1:18" ht="18" customHeight="1" thickTop="1" thickBot="1">
      <c r="A18" s="18" t="s">
        <v>21</v>
      </c>
      <c r="B18" s="38" t="e">
        <f>B14/B16</f>
        <v>#DIV/0!</v>
      </c>
      <c r="C18" s="44" t="s">
        <v>66</v>
      </c>
      <c r="D18" s="39"/>
      <c r="E18" s="39"/>
      <c r="F18" s="39"/>
      <c r="G18" s="40"/>
      <c r="K18" s="14" t="s">
        <v>39</v>
      </c>
      <c r="L18" s="15" t="s">
        <v>40</v>
      </c>
      <c r="M18" s="20"/>
      <c r="N18" s="16" t="s">
        <v>33</v>
      </c>
      <c r="P18" s="18" t="s">
        <v>41</v>
      </c>
      <c r="Q18" s="18">
        <f>M18</f>
        <v>0</v>
      </c>
      <c r="R18" s="18" t="s">
        <v>33</v>
      </c>
    </row>
    <row r="19" spans="1:18" ht="18" customHeight="1"/>
    <row r="20" spans="1:18" ht="18" customHeight="1" thickBot="1"/>
    <row r="21" spans="1:18" ht="18" customHeight="1" thickTop="1">
      <c r="K21" s="30" t="s">
        <v>53</v>
      </c>
      <c r="L21" s="41" t="s">
        <v>59</v>
      </c>
      <c r="M21" s="31"/>
      <c r="N21" s="32" t="s">
        <v>42</v>
      </c>
    </row>
    <row r="22" spans="1:18" ht="18" customHeight="1">
      <c r="K22" s="45"/>
      <c r="L22" s="42" t="s">
        <v>60</v>
      </c>
      <c r="M22" s="24"/>
      <c r="N22" s="34" t="s">
        <v>52</v>
      </c>
    </row>
    <row r="23" spans="1:18" ht="18" customHeight="1">
      <c r="K23" s="33"/>
      <c r="L23" s="42" t="s">
        <v>70</v>
      </c>
      <c r="N23" s="34" t="s">
        <v>67</v>
      </c>
    </row>
    <row r="24" spans="1:18" ht="18" customHeight="1">
      <c r="K24" s="33"/>
      <c r="L24" s="42" t="s">
        <v>69</v>
      </c>
      <c r="M24" s="24"/>
      <c r="N24" s="34" t="s">
        <v>68</v>
      </c>
    </row>
    <row r="25" spans="1:18" ht="18" customHeight="1">
      <c r="K25" s="33"/>
      <c r="L25" s="42" t="s">
        <v>71</v>
      </c>
      <c r="M25" s="24"/>
      <c r="N25" s="34" t="s">
        <v>67</v>
      </c>
    </row>
    <row r="26" spans="1:18" ht="18" customHeight="1" thickBot="1">
      <c r="K26" s="35"/>
      <c r="L26" s="46" t="s">
        <v>73</v>
      </c>
      <c r="M26" s="36"/>
      <c r="N26" s="37" t="s">
        <v>72</v>
      </c>
      <c r="P26" s="18" t="s">
        <v>43</v>
      </c>
      <c r="Q26" s="18">
        <f>154*M21+510*M22+510*M23*24/1000+(35+20)*M26</f>
        <v>0</v>
      </c>
      <c r="R26" s="18" t="s">
        <v>35</v>
      </c>
    </row>
    <row r="27" spans="1:18" ht="18" customHeight="1" thickTop="1">
      <c r="P27" s="18" t="s">
        <v>44</v>
      </c>
      <c r="Q27" s="18">
        <f xml:space="preserve"> M21+M22+M23*24/1000+M24+M25*24/1000+M26</f>
        <v>0</v>
      </c>
      <c r="R27" s="18" t="s">
        <v>33</v>
      </c>
    </row>
    <row r="28" spans="1:18" ht="18" customHeight="1"/>
    <row r="29" spans="1:18" ht="18" customHeight="1" thickBot="1"/>
    <row r="30" spans="1:18" ht="18" customHeight="1" thickTop="1">
      <c r="K30" s="3" t="s">
        <v>45</v>
      </c>
      <c r="L30" s="4" t="s">
        <v>46</v>
      </c>
      <c r="M30" s="22"/>
      <c r="N30" s="5" t="s">
        <v>23</v>
      </c>
    </row>
    <row r="31" spans="1:18" ht="18" customHeight="1">
      <c r="K31" s="6"/>
      <c r="L31" s="18" t="s">
        <v>47</v>
      </c>
      <c r="M31" s="23"/>
      <c r="N31" s="17" t="s">
        <v>23</v>
      </c>
      <c r="P31" s="19" t="s">
        <v>63</v>
      </c>
      <c r="Q31" s="18">
        <f>M30*M32+M31*M32</f>
        <v>0</v>
      </c>
      <c r="R31" s="18" t="s">
        <v>27</v>
      </c>
    </row>
    <row r="32" spans="1:18" ht="18" customHeight="1" thickBot="1">
      <c r="K32" s="8"/>
      <c r="L32" s="10" t="s">
        <v>48</v>
      </c>
      <c r="M32" s="25"/>
      <c r="N32" s="21" t="s">
        <v>52</v>
      </c>
      <c r="P32" s="18" t="s">
        <v>49</v>
      </c>
      <c r="Q32" s="18">
        <f>M32</f>
        <v>0</v>
      </c>
      <c r="R32" s="18" t="s">
        <v>33</v>
      </c>
    </row>
    <row r="33" spans="11:18" ht="18" customHeight="1" thickTop="1"/>
    <row r="34" spans="11:18" ht="18" customHeight="1" thickBot="1"/>
    <row r="35" spans="11:18" ht="18" customHeight="1" thickTop="1" thickBot="1">
      <c r="K35" s="14" t="s">
        <v>50</v>
      </c>
      <c r="L35" s="15"/>
      <c r="M35" s="26"/>
      <c r="N35" s="16" t="s">
        <v>33</v>
      </c>
      <c r="P35" s="18" t="s">
        <v>51</v>
      </c>
      <c r="Q35" s="18">
        <f>M35</f>
        <v>0</v>
      </c>
      <c r="R35" s="18" t="s">
        <v>33</v>
      </c>
    </row>
    <row r="36" spans="11:18" ht="18" customHeight="1" thickTop="1"/>
    <row r="37" spans="11:18" ht="18" customHeight="1"/>
    <row r="38" spans="11:18" ht="18" customHeight="1"/>
    <row r="39" spans="11:18" ht="18" customHeight="1"/>
    <row r="40" spans="11:18" ht="18" customHeight="1"/>
    <row r="41" spans="11:18" ht="18" customHeight="1"/>
    <row r="42" spans="11:18" ht="18" customHeight="1"/>
    <row r="43" spans="11:18" ht="18" customHeight="1"/>
    <row r="44" spans="11:18" ht="18" customHeight="1"/>
    <row r="45" spans="11:18" ht="18" customHeight="1"/>
    <row r="46" spans="11:18" ht="18" customHeight="1"/>
    <row r="47" spans="11:18" ht="18" customHeight="1"/>
    <row r="48" spans="11:1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</sheetData>
  <phoneticPr fontId="8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000"/>
  <sheetViews>
    <sheetView workbookViewId="0">
      <selection activeCell="F8" sqref="F8"/>
    </sheetView>
  </sheetViews>
  <sheetFormatPr defaultColWidth="12.59765625" defaultRowHeight="15" customHeight="1"/>
  <cols>
    <col min="1" max="2" width="7.59765625" customWidth="1"/>
    <col min="3" max="3" width="28.69921875" customWidth="1"/>
    <col min="4" max="5" width="7.59765625" customWidth="1"/>
    <col min="6" max="6" width="13" customWidth="1"/>
    <col min="7" max="26" width="7.59765625" customWidth="1"/>
  </cols>
  <sheetData>
    <row r="1" spans="3:7" ht="18" customHeight="1"/>
    <row r="2" spans="3:7" ht="18" customHeight="1">
      <c r="C2" t="s">
        <v>1</v>
      </c>
      <c r="F2" s="1" t="s">
        <v>2</v>
      </c>
      <c r="G2" s="1" t="s">
        <v>4</v>
      </c>
    </row>
    <row r="3" spans="3:7" ht="18" customHeight="1">
      <c r="D3" t="s">
        <v>5</v>
      </c>
      <c r="E3" t="s">
        <v>6</v>
      </c>
      <c r="F3" t="s">
        <v>7</v>
      </c>
      <c r="G3" t="s">
        <v>8</v>
      </c>
    </row>
    <row r="4" spans="3:7" ht="18" customHeight="1">
      <c r="C4" t="s">
        <v>9</v>
      </c>
      <c r="D4">
        <v>1850</v>
      </c>
      <c r="E4">
        <v>1.5</v>
      </c>
      <c r="F4">
        <v>9</v>
      </c>
      <c r="G4">
        <v>2.4670000000000001</v>
      </c>
    </row>
    <row r="5" spans="3:7" ht="18" customHeight="1">
      <c r="C5" t="s">
        <v>10</v>
      </c>
      <c r="D5">
        <v>1600</v>
      </c>
      <c r="E5">
        <v>2.1</v>
      </c>
      <c r="F5">
        <v>9</v>
      </c>
      <c r="G5">
        <v>2.3969999999999998</v>
      </c>
    </row>
    <row r="6" spans="3:7" ht="18" customHeight="1">
      <c r="C6" t="s">
        <v>11</v>
      </c>
      <c r="D6">
        <v>1600</v>
      </c>
      <c r="E6">
        <v>2.2000000000000002</v>
      </c>
      <c r="F6">
        <v>9</v>
      </c>
      <c r="G6">
        <v>2.1680000000000001</v>
      </c>
    </row>
    <row r="7" spans="3:7" ht="18" customHeight="1">
      <c r="C7" t="s">
        <v>12</v>
      </c>
      <c r="D7">
        <v>1600</v>
      </c>
      <c r="E7">
        <v>1.65</v>
      </c>
      <c r="F7">
        <v>9</v>
      </c>
      <c r="G7">
        <v>2.0470000000000002</v>
      </c>
    </row>
    <row r="8" spans="3:7" ht="18" customHeight="1"/>
    <row r="9" spans="3:7" ht="18" customHeight="1">
      <c r="C9" t="s">
        <v>13</v>
      </c>
    </row>
    <row r="10" spans="3:7" ht="18" customHeight="1">
      <c r="C10" t="s">
        <v>14</v>
      </c>
      <c r="D10">
        <v>1600</v>
      </c>
      <c r="E10">
        <v>1.3</v>
      </c>
      <c r="F10">
        <v>9</v>
      </c>
      <c r="G10">
        <v>2.3540000000000001</v>
      </c>
    </row>
    <row r="11" spans="3:7" ht="18" customHeight="1">
      <c r="C11" t="s">
        <v>15</v>
      </c>
      <c r="D11">
        <v>1600</v>
      </c>
      <c r="E11">
        <v>1.79</v>
      </c>
      <c r="F11">
        <v>9</v>
      </c>
      <c r="G11">
        <v>2.3690000000000002</v>
      </c>
    </row>
    <row r="12" spans="3:7" ht="18" customHeight="1">
      <c r="C12" t="s">
        <v>16</v>
      </c>
      <c r="D12">
        <v>1600</v>
      </c>
      <c r="E12">
        <v>1</v>
      </c>
      <c r="F12">
        <v>6</v>
      </c>
      <c r="G12">
        <v>1.8959999999999999</v>
      </c>
    </row>
    <row r="13" spans="3:7" ht="18" customHeight="1">
      <c r="C13" t="s">
        <v>17</v>
      </c>
      <c r="D13">
        <v>1600</v>
      </c>
      <c r="E13">
        <v>1</v>
      </c>
      <c r="F13">
        <v>6</v>
      </c>
      <c r="G13">
        <v>1.9590000000000001</v>
      </c>
    </row>
    <row r="14" spans="3:7" ht="18" customHeight="1">
      <c r="C14" t="s">
        <v>18</v>
      </c>
      <c r="D14">
        <v>1600</v>
      </c>
      <c r="E14">
        <v>1.7</v>
      </c>
      <c r="F14">
        <v>6</v>
      </c>
      <c r="G14">
        <v>1.992</v>
      </c>
    </row>
    <row r="15" spans="3:7" ht="18" customHeight="1"/>
    <row r="16" spans="3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8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血清Na濃度予測計算式 </vt:lpstr>
      <vt:lpstr>食事例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2020-01-09T02:36:26Z</dcterms:created>
  <dcterms:modified xsi:type="dcterms:W3CDTF">2021-10-29T05:25:03Z</dcterms:modified>
</cp:coreProperties>
</file>